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01.07.2017" sheetId="1" r:id="rId1"/>
  </sheets>
  <definedNames>
    <definedName name="_xlnm.Print_Titles" localSheetId="0">'01.07.2017'!$4:$8</definedName>
    <definedName name="_xlnm.Print_Area" localSheetId="0">'01.07.2017'!$A$1:$J$50</definedName>
  </definedNames>
  <calcPr calcId="145621"/>
</workbook>
</file>

<file path=xl/calcChain.xml><?xml version="1.0" encoding="utf-8"?>
<calcChain xmlns="http://schemas.openxmlformats.org/spreadsheetml/2006/main">
  <c r="I28" i="1" l="1"/>
  <c r="I18" i="1"/>
  <c r="J20" i="1" l="1"/>
  <c r="J25" i="1"/>
  <c r="J21" i="1"/>
  <c r="J18" i="1"/>
  <c r="J15" i="1"/>
  <c r="J13" i="1"/>
  <c r="J10" i="1"/>
  <c r="G9" i="1" l="1"/>
  <c r="I9" i="1"/>
  <c r="J12" i="1"/>
  <c r="J9" i="1" s="1"/>
  <c r="G17" i="1"/>
  <c r="I17" i="1"/>
  <c r="G27" i="1"/>
  <c r="I27" i="1"/>
  <c r="J27" i="1"/>
  <c r="G32" i="1"/>
  <c r="I32" i="1"/>
  <c r="J32" i="1"/>
  <c r="G36" i="1"/>
  <c r="H36" i="1"/>
  <c r="I36" i="1"/>
  <c r="J36" i="1"/>
  <c r="G40" i="1"/>
  <c r="I40" i="1"/>
  <c r="J40" i="1"/>
  <c r="G44" i="1"/>
  <c r="I44" i="1"/>
  <c r="I49" i="1" s="1"/>
  <c r="J44" i="1"/>
  <c r="G49" i="1"/>
  <c r="H49" i="1" l="1"/>
</calcChain>
</file>

<file path=xl/sharedStrings.xml><?xml version="1.0" encoding="utf-8"?>
<sst xmlns="http://schemas.openxmlformats.org/spreadsheetml/2006/main" count="134" uniqueCount="105">
  <si>
    <t>Исполнитель: Рябухина Е.Н. 4-15-40, Голотвина Н.Г. 2-60-47</t>
  </si>
  <si>
    <t>ВСЕГО по программе "РАЗВИТИЕ ОБРАЗОВАНИЯ"</t>
  </si>
  <si>
    <t>Х</t>
  </si>
  <si>
    <t>Контрольное событие программы</t>
  </si>
  <si>
    <t>обеспечение материально-технической базы</t>
  </si>
  <si>
    <t>Развитие материально-технической базы</t>
  </si>
  <si>
    <t>7.3</t>
  </si>
  <si>
    <t>проведение диспансеризации муниципальных служащих</t>
  </si>
  <si>
    <t>Диспансеризация муниципальных служащих</t>
  </si>
  <si>
    <t>7.2</t>
  </si>
  <si>
    <t>обеспечение деятельности аппарата</t>
  </si>
  <si>
    <t>Обеспечение деятельности Аппарата управления</t>
  </si>
  <si>
    <t>7.1</t>
  </si>
  <si>
    <t>Начальник      Отдела образования Н.А.Тимошенко</t>
  </si>
  <si>
    <t>Подпрограмма  7. «Обеспечение реализации государственной программы Белокалитвинского района «Развитие образования»</t>
  </si>
  <si>
    <t>7.</t>
  </si>
  <si>
    <t>Субсидии на иные цели «Центра бухгалтерского обслуживания учреждений образования»</t>
  </si>
  <si>
    <t>6.2.,</t>
  </si>
  <si>
    <t>Финансовое обеспечение деятельности «Центра бухгалтерского обслуживания учреждений образования»</t>
  </si>
  <si>
    <t>6.1</t>
  </si>
  <si>
    <t xml:space="preserve">выполнение муниципального задания на 100% (с допустимым отклонением 10%) ,обеспечение эффективного контроля за целевым и рациональным использованием материальных и финансовых ресурсов;
</t>
  </si>
  <si>
    <t>Директор            МБУ ЦБО   Волохова Н.В.</t>
  </si>
  <si>
    <t xml:space="preserve">Подпрограмма  6. «Обеспечение деятельности  «Центра бухгалтерского обслуживания учреждений образования» </t>
  </si>
  <si>
    <t>6.</t>
  </si>
  <si>
    <t>Субсидии на иные цели «Информационно-методического центра»</t>
  </si>
  <si>
    <t>5.2.</t>
  </si>
  <si>
    <t xml:space="preserve"> Финансовое обеспечение деятельности «Информационно-методического центра»</t>
  </si>
  <si>
    <t>5.1</t>
  </si>
  <si>
    <t xml:space="preserve">выполнение муниципального задания на 100% (с допустимым отклонением 10%); создание условий для       творческого потенциала и профессионального роста педагогических работников;
- удовлетворение информационных, учебно-методиче¬ских, образовательных потребностей педагогических работников;
- внедрение информационно-коммуникационных технологий в учебный, воспитательный и управленческий процесс
 </t>
  </si>
  <si>
    <t>Заведующий    МБОУ ИМЦ    Ильяшенко Е.И.</t>
  </si>
  <si>
    <t>Подпрограмма  5. «Обеспечение деятельности   «Информационно-методического центра»</t>
  </si>
  <si>
    <t>5.</t>
  </si>
  <si>
    <t>Субсидии на иные цели «Центра психолого-медико-социального сопровождения»</t>
  </si>
  <si>
    <t>Финансовое обеспечение деятельности «Центра психолого-медико-социального сопровождения»</t>
  </si>
  <si>
    <t>4.1</t>
  </si>
  <si>
    <t xml:space="preserve">выполнение муниципального задания на 100% (с допустимым отклонением 10%), - внедрение в образовательные организации комплексной программы мониторинга с  использованием инновационных продуктов;
- расширение  возможностей для обучающихся по дополнительным образовательным  программам на оказание психолого- 
педагогической помощи
 </t>
  </si>
  <si>
    <t xml:space="preserve">Директор         МБОУ ППМС
Лигус А.И.
</t>
  </si>
  <si>
    <t>Подпрограмма  4. «Обеспечение деятельности  «Центра психолого-медико-социального сопровождения»</t>
  </si>
  <si>
    <t>4</t>
  </si>
  <si>
    <t xml:space="preserve">реализация Указа Президента от 07.05.2012 №597,  доведение заработной платы педагогических работников до % заработной платы учителей     в Ростовской области </t>
  </si>
  <si>
    <t>Доведение заработной платы педагогических работников в рамках реализации Указа Президента от 07.05.2012г. №597</t>
  </si>
  <si>
    <t>3.3.</t>
  </si>
  <si>
    <t>проведение ремонтов зданий, систем водоснабжения и отопления, обеспечение безопасности образовательного процесса</t>
  </si>
  <si>
    <t>Финансовое обеспечение организаций дополнительного образования  в части субсидии наиные цели</t>
  </si>
  <si>
    <t>3.2.</t>
  </si>
  <si>
    <t xml:space="preserve">выполнение муниципального задания учреждениями дополнительного образования на 100% (с допустимым отклонением 10%) </t>
  </si>
  <si>
    <t xml:space="preserve">Финансовое обеспечение выполнения муниципальных заданий  в учреждениях дополнительного образования </t>
  </si>
  <si>
    <t>3.1.</t>
  </si>
  <si>
    <t>Подпрограмма 3 .«Развитие дополнительного образования»</t>
  </si>
  <si>
    <t>3</t>
  </si>
  <si>
    <t>2.6.</t>
  </si>
  <si>
    <t>Перевод котельной  твердого топлива на газ</t>
  </si>
  <si>
    <t>Строительство блочно-модульной котельной для объекта образования</t>
  </si>
  <si>
    <t>2.5.</t>
  </si>
  <si>
    <t>Подготовка проектно-сметной документации для проведение капитальног ремонта</t>
  </si>
  <si>
    <t>Разработка проектно-сметной документации на строительство и реконструкция объектов образования муниципальной собственности, включая газификацию</t>
  </si>
  <si>
    <t xml:space="preserve">Диагностика здоровья школьников </t>
  </si>
  <si>
    <t>Расходы на приобретение аппаратно-программных комплексов диагностика состояния здоровья школьников</t>
  </si>
  <si>
    <t>2.4.</t>
  </si>
  <si>
    <t>2.3.</t>
  </si>
  <si>
    <t>дополнительное образование детей</t>
  </si>
  <si>
    <t>Всеобуч по плаванию</t>
  </si>
  <si>
    <t>2.2</t>
  </si>
  <si>
    <t xml:space="preserve">выполнение муниципального задания учреждениями дошкольного образования на 100% (с допустимым отклонением 10%) </t>
  </si>
  <si>
    <t>Финансовое обеспечение выполнения муниципальных заданий  в общеобразовательных организаций</t>
  </si>
  <si>
    <t>2.1</t>
  </si>
  <si>
    <t>обеспечение доступности качественного общего образования, соответствующего требованиям социально-экономического развития</t>
  </si>
  <si>
    <t>Подпрограмма 2. «Развитие общего образования»</t>
  </si>
  <si>
    <t>2</t>
  </si>
  <si>
    <t>строительство дошкольной образовательной организации на 120 мест г. Белокалитвинский район Коксовское с/п</t>
  </si>
  <si>
    <t>строительство дошкольной образовательной организации на 120 мест г.Белая Калитва мкр. Солнечный</t>
  </si>
  <si>
    <t>строительство дошкольной образовательной организации на 220 мест г.Белая Калитва мкр.Заречный</t>
  </si>
  <si>
    <t>Софинансирование расходов на строительство новых детских садов</t>
  </si>
  <si>
    <t>1.3.</t>
  </si>
  <si>
    <t>Финансовое обеспечение организаций в части субсидии на иные цели</t>
  </si>
  <si>
    <t>1.2.</t>
  </si>
  <si>
    <t>Финансовое обеспечение выполнения муниципальных заданий  в дошкольных образовательных организаций</t>
  </si>
  <si>
    <t>1.1.</t>
  </si>
  <si>
    <t>обеспечение доступности дошкольного образования, соответствующего требованиям социально-экономического развития</t>
  </si>
  <si>
    <t>Подпрограмма 1. «Развитие дошкольного образования»</t>
  </si>
  <si>
    <t>1</t>
  </si>
  <si>
    <t>факт на 01.07.2017</t>
  </si>
  <si>
    <t>предусмотрено муниципальной программой</t>
  </si>
  <si>
    <t>Заключено контрактов на отчетную дату, тыс.ру.</t>
  </si>
  <si>
    <t>Фактическая дата окончания реализации мероприятия, наступление контрольного события</t>
  </si>
  <si>
    <t>Фактическая дата начала реализации мероприятия</t>
  </si>
  <si>
    <t>Результат реализации мероприятия (краткое описание)</t>
  </si>
  <si>
    <t>Ответственный исполнитель (ФИО)</t>
  </si>
  <si>
    <t>Наименование муниципальной программы</t>
  </si>
  <si>
    <t>№ п/п</t>
  </si>
  <si>
    <t>(по состоянию на 01.07.2017 г.)</t>
  </si>
  <si>
    <t>Отчет об исполнении плана реализации муниципальной программы "Развитие образования" за  2017г.</t>
  </si>
  <si>
    <t>Расходы на проведение мероприятий по энергосбережению в части замены существующих деревянных окон и наружных дверных блоков в муниципальных образовательных учреждениях</t>
  </si>
  <si>
    <t>Расходы   бюджетов всех уровней на реализацию муниципальной программы, тыс.руб.</t>
  </si>
  <si>
    <t>2.7.</t>
  </si>
  <si>
    <t>Расходы на реализацию мероприятий по созданию в общеобразовательных организациях, расположенных в сельской местности, условий для занятий физической культурой и спортом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</si>
  <si>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</si>
  <si>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286.</t>
  </si>
  <si>
    <t>реализация  Указов Президента, создание дополнительных мест в муниципальных образовательных организациях различных типов, ликвидация очереди в учреждения дошкольного образования, работы продолжатся в 2017 году</t>
  </si>
  <si>
    <t xml:space="preserve">выполнение муниципального задания общеобразовательными учреждениями на 100% (с допустимым отклонением 10%) </t>
  </si>
  <si>
    <t>Финансовое обеспечение общеобразовательных организаций  в части субсидии на иные цели</t>
  </si>
  <si>
    <t>обеспечение ликвидации МБОУ ВСОШ №1; проведение ремонтов зданий, систем водоснабжения и отопления, обеспечение безопасности образовательного процесса</t>
  </si>
  <si>
    <t>обеспечение ликвидации МБДОУ ДС №27 "Морячок"; проведение ремонтов зданий, систем водоснабжения и отопления, обеспечение безопасности образовательного процесса</t>
  </si>
  <si>
    <t>Обеспечение безопасных и комфортных условий образовательного процесса</t>
  </si>
  <si>
    <t>обеспечение эффективного управления в системе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</si>
</sst>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1" fillId="2" borderId="0" xfId="0" applyFont="1" applyFill="1"/>
    <xf numFmtId="0" fontId="10" fillId="2" borderId="0" xfId="0" applyFont="1" applyFill="1"/>
    <xf numFmtId="0" fontId="1" fillId="2" borderId="0" xfId="0" applyFont="1" applyFill="1"/>
    <xf numFmtId="0" fontId="0" fillId="2" borderId="0" xfId="0" applyFill="1"/>
    <xf numFmtId="0" fontId="9" fillId="2" borderId="0" xfId="0" applyFont="1" applyFill="1"/>
    <xf numFmtId="0" fontId="8" fillId="2" borderId="14" xfId="0" applyFont="1" applyFill="1" applyBorder="1" applyAlignment="1">
      <alignment horizontal="center"/>
    </xf>
    <xf numFmtId="0" fontId="0" fillId="2" borderId="0" xfId="0" applyFill="1" applyBorder="1" applyAlignment="1"/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justify" vertical="top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justify" vertical="top" wrapText="1"/>
    </xf>
    <xf numFmtId="164" fontId="2" fillId="2" borderId="9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justify" vertical="top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center" vertical="top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top" wrapText="1"/>
    </xf>
    <xf numFmtId="14" fontId="2" fillId="2" borderId="5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164" fontId="1" fillId="2" borderId="0" xfId="0" applyNumberFormat="1" applyFont="1" applyFill="1"/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top" wrapText="1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0" fillId="2" borderId="0" xfId="0" applyNumberFormat="1" applyFill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justify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justify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0" fillId="2" borderId="0" xfId="0" applyFill="1" applyBorder="1"/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justify" vertical="top" wrapText="1"/>
    </xf>
    <xf numFmtId="0" fontId="2" fillId="2" borderId="6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0" fontId="2" fillId="2" borderId="4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top" wrapText="1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view="pageBreakPreview" zoomScaleSheetLayoutView="100" workbookViewId="0">
      <selection activeCell="B4" sqref="B4:B7"/>
    </sheetView>
  </sheetViews>
  <sheetFormatPr defaultRowHeight="12.75" x14ac:dyDescent="0.2"/>
  <cols>
    <col min="1" max="1" width="6.42578125" style="4" customWidth="1"/>
    <col min="2" max="2" width="29.7109375" style="4" customWidth="1"/>
    <col min="3" max="3" width="15.5703125" style="4" customWidth="1"/>
    <col min="4" max="4" width="33" style="4" customWidth="1"/>
    <col min="5" max="6" width="17.7109375" style="4" customWidth="1"/>
    <col min="7" max="7" width="0.140625" style="4" customWidth="1"/>
    <col min="8" max="8" width="17.85546875" style="4" customWidth="1"/>
    <col min="9" max="9" width="16.42578125" style="4" customWidth="1"/>
    <col min="10" max="10" width="15.28515625" style="4" customWidth="1"/>
    <col min="11" max="11" width="15.28515625" style="3" customWidth="1"/>
    <col min="12" max="16384" width="9.140625" style="4"/>
  </cols>
  <sheetData>
    <row r="1" spans="1:11" s="2" customFormat="1" ht="23.25" customHeight="1" x14ac:dyDescent="0.2">
      <c r="A1" s="84" t="s">
        <v>91</v>
      </c>
      <c r="B1" s="84"/>
      <c r="C1" s="84"/>
      <c r="D1" s="84"/>
      <c r="E1" s="84"/>
      <c r="F1" s="84"/>
      <c r="G1" s="84"/>
      <c r="H1" s="84"/>
      <c r="I1" s="84"/>
      <c r="J1" s="84"/>
      <c r="K1" s="1"/>
    </row>
    <row r="2" spans="1:11" ht="12.75" customHeight="1" x14ac:dyDescent="0.2">
      <c r="A2" s="85" t="s">
        <v>90</v>
      </c>
      <c r="B2" s="85"/>
      <c r="C2" s="85"/>
      <c r="D2" s="85"/>
      <c r="E2" s="85"/>
      <c r="F2" s="85"/>
      <c r="G2" s="85"/>
      <c r="H2" s="85"/>
      <c r="I2" s="85"/>
      <c r="J2" s="85"/>
    </row>
    <row r="3" spans="1:11" ht="15.75" x14ac:dyDescent="0.25">
      <c r="A3" s="5"/>
      <c r="B3" s="5"/>
      <c r="C3" s="5"/>
      <c r="D3" s="5"/>
      <c r="E3" s="5"/>
      <c r="F3" s="5"/>
      <c r="G3" s="5"/>
      <c r="H3" s="5"/>
      <c r="I3" s="6"/>
    </row>
    <row r="4" spans="1:11" s="9" customFormat="1" ht="19.5" customHeight="1" x14ac:dyDescent="0.2">
      <c r="A4" s="86" t="s">
        <v>89</v>
      </c>
      <c r="B4" s="86" t="s">
        <v>88</v>
      </c>
      <c r="C4" s="86" t="s">
        <v>87</v>
      </c>
      <c r="D4" s="87" t="s">
        <v>86</v>
      </c>
      <c r="E4" s="87" t="s">
        <v>85</v>
      </c>
      <c r="F4" s="90" t="s">
        <v>84</v>
      </c>
      <c r="G4" s="7"/>
      <c r="H4" s="91" t="s">
        <v>93</v>
      </c>
      <c r="I4" s="92"/>
      <c r="J4" s="87" t="s">
        <v>83</v>
      </c>
      <c r="K4" s="8"/>
    </row>
    <row r="5" spans="1:11" s="11" customFormat="1" ht="15" customHeight="1" x14ac:dyDescent="0.2">
      <c r="A5" s="86"/>
      <c r="B5" s="86"/>
      <c r="C5" s="86"/>
      <c r="D5" s="88"/>
      <c r="E5" s="88"/>
      <c r="F5" s="90"/>
      <c r="G5" s="7"/>
      <c r="H5" s="93"/>
      <c r="I5" s="94"/>
      <c r="J5" s="88"/>
      <c r="K5" s="10"/>
    </row>
    <row r="6" spans="1:11" s="11" customFormat="1" ht="13.5" customHeight="1" x14ac:dyDescent="0.2">
      <c r="A6" s="86"/>
      <c r="B6" s="86"/>
      <c r="C6" s="86"/>
      <c r="D6" s="88"/>
      <c r="E6" s="88"/>
      <c r="F6" s="90"/>
      <c r="G6" s="7"/>
      <c r="H6" s="95"/>
      <c r="I6" s="96"/>
      <c r="J6" s="88"/>
      <c r="K6" s="10"/>
    </row>
    <row r="7" spans="1:11" s="11" customFormat="1" ht="62.25" customHeight="1" x14ac:dyDescent="0.25">
      <c r="A7" s="86"/>
      <c r="B7" s="86"/>
      <c r="C7" s="86"/>
      <c r="D7" s="89"/>
      <c r="E7" s="89"/>
      <c r="F7" s="90"/>
      <c r="G7" s="12"/>
      <c r="H7" s="13" t="s">
        <v>82</v>
      </c>
      <c r="I7" s="13" t="s">
        <v>81</v>
      </c>
      <c r="J7" s="89"/>
      <c r="K7" s="10"/>
    </row>
    <row r="8" spans="1:11" s="11" customFormat="1" ht="10.5" customHeight="1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5">
        <v>11</v>
      </c>
      <c r="H8" s="16">
        <v>7</v>
      </c>
      <c r="I8" s="16">
        <v>8</v>
      </c>
      <c r="J8" s="16">
        <v>9</v>
      </c>
      <c r="K8" s="10"/>
    </row>
    <row r="9" spans="1:11" s="23" customFormat="1" ht="76.5" customHeight="1" x14ac:dyDescent="0.2">
      <c r="A9" s="17" t="s">
        <v>80</v>
      </c>
      <c r="B9" s="18" t="s">
        <v>79</v>
      </c>
      <c r="C9" s="73" t="s">
        <v>13</v>
      </c>
      <c r="D9" s="19" t="s">
        <v>78</v>
      </c>
      <c r="E9" s="76">
        <v>42736</v>
      </c>
      <c r="F9" s="77">
        <v>43100</v>
      </c>
      <c r="G9" s="20" t="e">
        <f>G10+G11+#REF!+G12</f>
        <v>#REF!</v>
      </c>
      <c r="H9" s="21">
        <v>512236.79999999999</v>
      </c>
      <c r="I9" s="21">
        <f>I11+I10+I12</f>
        <v>146823.9</v>
      </c>
      <c r="J9" s="21">
        <f>J11+J10+J12</f>
        <v>201872.49999999997</v>
      </c>
      <c r="K9" s="22"/>
    </row>
    <row r="10" spans="1:11" s="23" customFormat="1" ht="61.5" customHeight="1" x14ac:dyDescent="0.2">
      <c r="A10" s="17" t="s">
        <v>77</v>
      </c>
      <c r="B10" s="19" t="s">
        <v>76</v>
      </c>
      <c r="C10" s="74"/>
      <c r="D10" s="19" t="s">
        <v>63</v>
      </c>
      <c r="E10" s="76"/>
      <c r="F10" s="78"/>
      <c r="G10" s="24">
        <v>117497.5</v>
      </c>
      <c r="H10" s="25">
        <v>305973.5</v>
      </c>
      <c r="I10" s="25">
        <v>142611.5</v>
      </c>
      <c r="J10" s="25">
        <f>35251.8+7327.5</f>
        <v>42579.3</v>
      </c>
      <c r="K10" s="26"/>
    </row>
    <row r="11" spans="1:11" s="23" customFormat="1" ht="89.25" customHeight="1" x14ac:dyDescent="0.2">
      <c r="A11" s="27" t="s">
        <v>75</v>
      </c>
      <c r="B11" s="19" t="s">
        <v>74</v>
      </c>
      <c r="C11" s="74"/>
      <c r="D11" s="19" t="s">
        <v>102</v>
      </c>
      <c r="E11" s="76"/>
      <c r="F11" s="78"/>
      <c r="G11" s="24">
        <v>0</v>
      </c>
      <c r="H11" s="25">
        <v>3581.8</v>
      </c>
      <c r="I11" s="25">
        <v>3358.6</v>
      </c>
      <c r="J11" s="25">
        <v>3358.6</v>
      </c>
      <c r="K11" s="22"/>
    </row>
    <row r="12" spans="1:11" s="23" customFormat="1" ht="42.75" customHeight="1" x14ac:dyDescent="0.2">
      <c r="A12" s="28" t="s">
        <v>73</v>
      </c>
      <c r="B12" s="29" t="s">
        <v>72</v>
      </c>
      <c r="C12" s="74"/>
      <c r="D12" s="79" t="s">
        <v>98</v>
      </c>
      <c r="E12" s="76"/>
      <c r="F12" s="78"/>
      <c r="G12" s="24">
        <v>138782.9</v>
      </c>
      <c r="H12" s="30">
        <v>202681.5</v>
      </c>
      <c r="I12" s="30">
        <v>853.8</v>
      </c>
      <c r="J12" s="31">
        <f>J13+J14+J15</f>
        <v>155934.59999999998</v>
      </c>
      <c r="K12" s="32"/>
    </row>
    <row r="13" spans="1:11" s="23" customFormat="1" ht="63.75" customHeight="1" x14ac:dyDescent="0.2">
      <c r="A13" s="33"/>
      <c r="B13" s="34" t="s">
        <v>71</v>
      </c>
      <c r="C13" s="74"/>
      <c r="D13" s="80"/>
      <c r="E13" s="76"/>
      <c r="F13" s="78"/>
      <c r="G13" s="24"/>
      <c r="H13" s="35">
        <v>122097.9</v>
      </c>
      <c r="I13" s="35">
        <v>287.3</v>
      </c>
      <c r="J13" s="31">
        <f>7098.9+111215.9</f>
        <v>118314.79999999999</v>
      </c>
      <c r="K13" s="32"/>
    </row>
    <row r="14" spans="1:11" s="23" customFormat="1" ht="62.25" customHeight="1" x14ac:dyDescent="0.2">
      <c r="A14" s="33"/>
      <c r="B14" s="34" t="s">
        <v>70</v>
      </c>
      <c r="C14" s="74"/>
      <c r="D14" s="80"/>
      <c r="E14" s="76"/>
      <c r="F14" s="78"/>
      <c r="G14" s="24"/>
      <c r="H14" s="35">
        <v>40372.699999999997</v>
      </c>
      <c r="I14" s="35">
        <v>283</v>
      </c>
      <c r="J14" s="31">
        <v>0</v>
      </c>
      <c r="K14" s="32"/>
    </row>
    <row r="15" spans="1:11" s="23" customFormat="1" ht="63.75" customHeight="1" x14ac:dyDescent="0.2">
      <c r="A15" s="36"/>
      <c r="B15" s="37" t="s">
        <v>69</v>
      </c>
      <c r="C15" s="75"/>
      <c r="D15" s="80"/>
      <c r="E15" s="76"/>
      <c r="F15" s="78"/>
      <c r="G15" s="24"/>
      <c r="H15" s="38">
        <v>40210.9</v>
      </c>
      <c r="I15" s="38">
        <v>283.5</v>
      </c>
      <c r="J15" s="39">
        <f>2257.2+35362.6</f>
        <v>37619.799999999996</v>
      </c>
      <c r="K15" s="32"/>
    </row>
    <row r="16" spans="1:11" s="23" customFormat="1" ht="33.75" customHeight="1" x14ac:dyDescent="0.2">
      <c r="A16" s="40"/>
      <c r="B16" s="37" t="s">
        <v>3</v>
      </c>
      <c r="C16" s="81"/>
      <c r="D16" s="82"/>
      <c r="E16" s="82"/>
      <c r="F16" s="83"/>
      <c r="G16" s="24"/>
      <c r="H16" s="39" t="s">
        <v>2</v>
      </c>
      <c r="I16" s="39" t="s">
        <v>2</v>
      </c>
      <c r="J16" s="41" t="s">
        <v>2</v>
      </c>
      <c r="K16" s="26"/>
    </row>
    <row r="17" spans="1:11" s="23" customFormat="1" ht="74.25" customHeight="1" x14ac:dyDescent="0.2">
      <c r="A17" s="42" t="s">
        <v>68</v>
      </c>
      <c r="B17" s="18" t="s">
        <v>67</v>
      </c>
      <c r="C17" s="98" t="s">
        <v>13</v>
      </c>
      <c r="D17" s="19" t="s">
        <v>66</v>
      </c>
      <c r="E17" s="76">
        <v>42736</v>
      </c>
      <c r="F17" s="76">
        <v>43100</v>
      </c>
      <c r="G17" s="20" t="e">
        <f>G18+#REF!+G19+#REF!+#REF!</f>
        <v>#REF!</v>
      </c>
      <c r="H17" s="21">
        <v>681010.2</v>
      </c>
      <c r="I17" s="21">
        <f>I18+I19+I20+I21+I23+I25+I22</f>
        <v>371231.5</v>
      </c>
      <c r="J17" s="21">
        <v>66302</v>
      </c>
      <c r="K17" s="22"/>
    </row>
    <row r="18" spans="1:11" s="23" customFormat="1" ht="78" customHeight="1" x14ac:dyDescent="0.2">
      <c r="A18" s="40" t="s">
        <v>65</v>
      </c>
      <c r="B18" s="43" t="s">
        <v>64</v>
      </c>
      <c r="C18" s="98"/>
      <c r="D18" s="19" t="s">
        <v>99</v>
      </c>
      <c r="E18" s="76"/>
      <c r="F18" s="76"/>
      <c r="G18" s="24">
        <v>458025.5</v>
      </c>
      <c r="H18" s="25">
        <v>636147.5</v>
      </c>
      <c r="I18" s="25">
        <f>360257.7+11.9-4.5</f>
        <v>360265.10000000003</v>
      </c>
      <c r="J18" s="25">
        <f>61590.9+60402.3</f>
        <v>121993.20000000001</v>
      </c>
      <c r="K18" s="26"/>
    </row>
    <row r="19" spans="1:11" s="23" customFormat="1" ht="18.75" customHeight="1" x14ac:dyDescent="0.2">
      <c r="A19" s="40" t="s">
        <v>62</v>
      </c>
      <c r="B19" s="44" t="s">
        <v>61</v>
      </c>
      <c r="C19" s="98"/>
      <c r="D19" s="19" t="s">
        <v>60</v>
      </c>
      <c r="E19" s="76"/>
      <c r="F19" s="76"/>
      <c r="G19" s="24">
        <v>607.79999999999995</v>
      </c>
      <c r="H19" s="45">
        <v>680.7</v>
      </c>
      <c r="I19" s="45">
        <v>0</v>
      </c>
      <c r="J19" s="45">
        <v>680.7</v>
      </c>
      <c r="K19" s="26"/>
    </row>
    <row r="20" spans="1:11" s="23" customFormat="1" ht="90" customHeight="1" x14ac:dyDescent="0.2">
      <c r="A20" s="46" t="s">
        <v>59</v>
      </c>
      <c r="B20" s="29" t="s">
        <v>100</v>
      </c>
      <c r="C20" s="98"/>
      <c r="D20" s="29" t="s">
        <v>101</v>
      </c>
      <c r="E20" s="76"/>
      <c r="F20" s="76"/>
      <c r="G20" s="24"/>
      <c r="H20" s="45">
        <v>10048.9</v>
      </c>
      <c r="I20" s="45">
        <v>3274.5</v>
      </c>
      <c r="J20" s="45">
        <f>3274.5+0</f>
        <v>3274.5</v>
      </c>
      <c r="K20" s="26"/>
    </row>
    <row r="21" spans="1:11" s="23" customFormat="1" ht="68.25" customHeight="1" x14ac:dyDescent="0.2">
      <c r="A21" s="46" t="s">
        <v>58</v>
      </c>
      <c r="B21" s="29" t="s">
        <v>57</v>
      </c>
      <c r="C21" s="98"/>
      <c r="D21" s="19" t="s">
        <v>56</v>
      </c>
      <c r="E21" s="76"/>
      <c r="F21" s="76"/>
      <c r="G21" s="24"/>
      <c r="H21" s="45">
        <v>4733.3999999999996</v>
      </c>
      <c r="I21" s="45">
        <v>4389</v>
      </c>
      <c r="J21" s="45">
        <f>263.3+4125.6</f>
        <v>4388.9000000000005</v>
      </c>
      <c r="K21" s="26"/>
    </row>
    <row r="22" spans="1:11" s="23" customFormat="1" ht="94.5" customHeight="1" x14ac:dyDescent="0.2">
      <c r="A22" s="46" t="s">
        <v>53</v>
      </c>
      <c r="B22" s="29" t="s">
        <v>55</v>
      </c>
      <c r="C22" s="98"/>
      <c r="D22" s="47" t="s">
        <v>54</v>
      </c>
      <c r="E22" s="76"/>
      <c r="F22" s="76"/>
      <c r="G22" s="24"/>
      <c r="H22" s="45">
        <v>3404.2</v>
      </c>
      <c r="I22" s="45">
        <v>453.3</v>
      </c>
      <c r="J22" s="45">
        <v>9799.9</v>
      </c>
      <c r="K22" s="26"/>
    </row>
    <row r="23" spans="1:11" s="23" customFormat="1" ht="69.75" customHeight="1" x14ac:dyDescent="0.2">
      <c r="A23" s="40" t="s">
        <v>50</v>
      </c>
      <c r="B23" s="19" t="s">
        <v>52</v>
      </c>
      <c r="C23" s="98"/>
      <c r="D23" s="47" t="s">
        <v>51</v>
      </c>
      <c r="E23" s="76"/>
      <c r="F23" s="76"/>
      <c r="G23" s="24"/>
      <c r="H23" s="25">
        <v>11543.2</v>
      </c>
      <c r="I23" s="25">
        <v>0</v>
      </c>
      <c r="J23" s="25">
        <v>11485.5</v>
      </c>
      <c r="K23" s="26"/>
    </row>
    <row r="24" spans="1:11" s="23" customFormat="1" ht="108.75" customHeight="1" x14ac:dyDescent="0.2">
      <c r="A24" s="46" t="s">
        <v>94</v>
      </c>
      <c r="B24" s="48" t="s">
        <v>95</v>
      </c>
      <c r="C24" s="49"/>
      <c r="D24" s="48" t="s">
        <v>96</v>
      </c>
      <c r="E24" s="50"/>
      <c r="F24" s="50"/>
      <c r="G24" s="24"/>
      <c r="H24" s="45">
        <v>3997.7</v>
      </c>
      <c r="I24" s="45"/>
      <c r="J24" s="45">
        <v>3277</v>
      </c>
      <c r="K24" s="26"/>
    </row>
    <row r="25" spans="1:11" s="23" customFormat="1" ht="108" customHeight="1" x14ac:dyDescent="0.2">
      <c r="A25" s="46" t="s">
        <v>97</v>
      </c>
      <c r="B25" s="29" t="s">
        <v>92</v>
      </c>
      <c r="C25" s="51"/>
      <c r="D25" s="47" t="s">
        <v>103</v>
      </c>
      <c r="E25" s="52"/>
      <c r="F25" s="52"/>
      <c r="G25" s="24"/>
      <c r="H25" s="45">
        <v>10454.6</v>
      </c>
      <c r="I25" s="45">
        <v>2849.6</v>
      </c>
      <c r="J25" s="45">
        <f>484.2+9205.7</f>
        <v>9689.9000000000015</v>
      </c>
      <c r="K25" s="26"/>
    </row>
    <row r="26" spans="1:11" ht="31.5" customHeight="1" x14ac:dyDescent="0.2">
      <c r="A26" s="40"/>
      <c r="B26" s="19" t="s">
        <v>3</v>
      </c>
      <c r="C26" s="81"/>
      <c r="D26" s="82"/>
      <c r="E26" s="82"/>
      <c r="F26" s="83"/>
      <c r="G26" s="24"/>
      <c r="H26" s="25" t="s">
        <v>2</v>
      </c>
      <c r="I26" s="25" t="s">
        <v>2</v>
      </c>
      <c r="J26" s="13" t="s">
        <v>2</v>
      </c>
    </row>
    <row r="27" spans="1:11" ht="58.5" customHeight="1" x14ac:dyDescent="0.2">
      <c r="A27" s="42" t="s">
        <v>49</v>
      </c>
      <c r="B27" s="53" t="s">
        <v>48</v>
      </c>
      <c r="C27" s="86" t="s">
        <v>13</v>
      </c>
      <c r="D27" s="18"/>
      <c r="E27" s="76">
        <v>42736</v>
      </c>
      <c r="F27" s="76">
        <v>43100</v>
      </c>
      <c r="G27" s="20" t="e">
        <f>G28+G30+#REF!+#REF!+#REF!+#REF!</f>
        <v>#REF!</v>
      </c>
      <c r="H27" s="21">
        <v>63595.5</v>
      </c>
      <c r="I27" s="21">
        <f>I28+I29+I30</f>
        <v>31761.200000000001</v>
      </c>
      <c r="J27" s="21">
        <f>J28+J29+J30</f>
        <v>9675.9000000000015</v>
      </c>
      <c r="K27" s="54"/>
    </row>
    <row r="28" spans="1:11" ht="75" customHeight="1" x14ac:dyDescent="0.2">
      <c r="A28" s="55" t="s">
        <v>47</v>
      </c>
      <c r="B28" s="56" t="s">
        <v>46</v>
      </c>
      <c r="C28" s="86"/>
      <c r="D28" s="57" t="s">
        <v>45</v>
      </c>
      <c r="E28" s="76"/>
      <c r="F28" s="76"/>
      <c r="G28" s="58">
        <v>0</v>
      </c>
      <c r="H28" s="59">
        <v>59390.8</v>
      </c>
      <c r="I28" s="59">
        <f>30335.7-13.5</f>
        <v>30322.2</v>
      </c>
      <c r="J28" s="31">
        <v>4981.8</v>
      </c>
      <c r="K28" s="54"/>
    </row>
    <row r="29" spans="1:11" ht="59.25" customHeight="1" x14ac:dyDescent="0.2">
      <c r="A29" s="40" t="s">
        <v>44</v>
      </c>
      <c r="B29" s="43" t="s">
        <v>43</v>
      </c>
      <c r="C29" s="86"/>
      <c r="D29" s="47" t="s">
        <v>42</v>
      </c>
      <c r="E29" s="76"/>
      <c r="F29" s="76"/>
      <c r="G29" s="60"/>
      <c r="H29" s="61">
        <v>4204.7</v>
      </c>
      <c r="I29" s="61">
        <v>1439</v>
      </c>
      <c r="J29" s="61">
        <v>4694.1000000000004</v>
      </c>
      <c r="K29" s="54"/>
    </row>
    <row r="30" spans="1:11" ht="75.75" hidden="1" customHeight="1" x14ac:dyDescent="0.2">
      <c r="A30" s="40" t="s">
        <v>41</v>
      </c>
      <c r="B30" s="43" t="s">
        <v>40</v>
      </c>
      <c r="C30" s="34"/>
      <c r="D30" s="19" t="s">
        <v>39</v>
      </c>
      <c r="E30" s="52"/>
      <c r="F30" s="52"/>
      <c r="G30" s="60">
        <v>0</v>
      </c>
      <c r="H30" s="62">
        <v>0</v>
      </c>
      <c r="I30" s="62">
        <v>0</v>
      </c>
      <c r="J30" s="25">
        <v>0</v>
      </c>
    </row>
    <row r="31" spans="1:11" ht="30" x14ac:dyDescent="0.2">
      <c r="A31" s="40"/>
      <c r="B31" s="19" t="s">
        <v>3</v>
      </c>
      <c r="C31" s="81"/>
      <c r="D31" s="82"/>
      <c r="E31" s="82"/>
      <c r="F31" s="83"/>
      <c r="G31" s="24"/>
      <c r="H31" s="25" t="s">
        <v>2</v>
      </c>
      <c r="I31" s="25" t="s">
        <v>2</v>
      </c>
      <c r="J31" s="13" t="s">
        <v>2</v>
      </c>
    </row>
    <row r="32" spans="1:11" ht="80.25" customHeight="1" x14ac:dyDescent="0.2">
      <c r="A32" s="42" t="s">
        <v>38</v>
      </c>
      <c r="B32" s="53" t="s">
        <v>37</v>
      </c>
      <c r="C32" s="98" t="s">
        <v>36</v>
      </c>
      <c r="D32" s="103" t="s">
        <v>35</v>
      </c>
      <c r="E32" s="76">
        <v>42736</v>
      </c>
      <c r="F32" s="76">
        <v>43100</v>
      </c>
      <c r="G32" s="20">
        <f>G33</f>
        <v>0</v>
      </c>
      <c r="H32" s="21">
        <v>3007.1</v>
      </c>
      <c r="I32" s="21">
        <f>I33+I34</f>
        <v>1523.7</v>
      </c>
      <c r="J32" s="21">
        <f>J33+J34</f>
        <v>367.90000000000003</v>
      </c>
      <c r="K32" s="54"/>
    </row>
    <row r="33" spans="1:11" ht="62.25" customHeight="1" x14ac:dyDescent="0.2">
      <c r="A33" s="17" t="s">
        <v>34</v>
      </c>
      <c r="B33" s="47" t="s">
        <v>33</v>
      </c>
      <c r="C33" s="98"/>
      <c r="D33" s="104"/>
      <c r="E33" s="76"/>
      <c r="F33" s="76"/>
      <c r="G33" s="60">
        <v>0</v>
      </c>
      <c r="H33" s="61">
        <v>3003.9</v>
      </c>
      <c r="I33" s="61">
        <v>1520.5</v>
      </c>
      <c r="J33" s="61">
        <v>365.3</v>
      </c>
    </row>
    <row r="34" spans="1:11" ht="45" customHeight="1" x14ac:dyDescent="0.2">
      <c r="A34" s="17"/>
      <c r="B34" s="47" t="s">
        <v>32</v>
      </c>
      <c r="C34" s="98"/>
      <c r="D34" s="105"/>
      <c r="E34" s="76"/>
      <c r="F34" s="76"/>
      <c r="G34" s="60"/>
      <c r="H34" s="61">
        <v>3.2</v>
      </c>
      <c r="I34" s="61">
        <v>3.2</v>
      </c>
      <c r="J34" s="61">
        <v>2.6</v>
      </c>
      <c r="K34" s="4"/>
    </row>
    <row r="35" spans="1:11" ht="33" customHeight="1" x14ac:dyDescent="0.2">
      <c r="A35" s="40"/>
      <c r="B35" s="19" t="s">
        <v>3</v>
      </c>
      <c r="C35" s="81"/>
      <c r="D35" s="82"/>
      <c r="E35" s="82"/>
      <c r="F35" s="83"/>
      <c r="G35" s="24"/>
      <c r="H35" s="25" t="s">
        <v>2</v>
      </c>
      <c r="I35" s="25" t="s">
        <v>2</v>
      </c>
      <c r="J35" s="13" t="s">
        <v>2</v>
      </c>
      <c r="K35" s="4"/>
    </row>
    <row r="36" spans="1:11" ht="73.5" customHeight="1" x14ac:dyDescent="0.2">
      <c r="A36" s="42" t="s">
        <v>31</v>
      </c>
      <c r="B36" s="53" t="s">
        <v>30</v>
      </c>
      <c r="C36" s="73" t="s">
        <v>29</v>
      </c>
      <c r="D36" s="99" t="s">
        <v>28</v>
      </c>
      <c r="E36" s="77">
        <v>42736</v>
      </c>
      <c r="F36" s="77">
        <v>43100</v>
      </c>
      <c r="G36" s="20">
        <f>G37</f>
        <v>0</v>
      </c>
      <c r="H36" s="21">
        <f>H37+H38</f>
        <v>2808.8</v>
      </c>
      <c r="I36" s="21">
        <f>I37+I38</f>
        <v>1378.3</v>
      </c>
      <c r="J36" s="21">
        <f>J37+J38</f>
        <v>208.29999999999998</v>
      </c>
      <c r="K36" s="63"/>
    </row>
    <row r="37" spans="1:11" ht="63.75" customHeight="1" x14ac:dyDescent="0.2">
      <c r="A37" s="40" t="s">
        <v>27</v>
      </c>
      <c r="B37" s="64" t="s">
        <v>26</v>
      </c>
      <c r="C37" s="74"/>
      <c r="D37" s="100"/>
      <c r="E37" s="78"/>
      <c r="F37" s="78"/>
      <c r="G37" s="60">
        <v>0</v>
      </c>
      <c r="H37" s="61">
        <v>2708.8</v>
      </c>
      <c r="I37" s="61">
        <v>1325.2</v>
      </c>
      <c r="J37" s="25">
        <v>155.19999999999999</v>
      </c>
      <c r="K37" s="4"/>
    </row>
    <row r="38" spans="1:11" ht="84.75" customHeight="1" x14ac:dyDescent="0.2">
      <c r="A38" s="40" t="s">
        <v>25</v>
      </c>
      <c r="B38" s="43" t="s">
        <v>24</v>
      </c>
      <c r="C38" s="75"/>
      <c r="D38" s="101"/>
      <c r="E38" s="102"/>
      <c r="F38" s="102"/>
      <c r="G38" s="60"/>
      <c r="H38" s="61">
        <v>100</v>
      </c>
      <c r="I38" s="61">
        <v>53.1</v>
      </c>
      <c r="J38" s="25">
        <v>53.1</v>
      </c>
      <c r="K38" s="4"/>
    </row>
    <row r="39" spans="1:11" ht="30" x14ac:dyDescent="0.2">
      <c r="A39" s="40"/>
      <c r="B39" s="19" t="s">
        <v>3</v>
      </c>
      <c r="C39" s="19"/>
      <c r="D39" s="19"/>
      <c r="E39" s="19"/>
      <c r="F39" s="18"/>
      <c r="G39" s="24"/>
      <c r="H39" s="25" t="s">
        <v>2</v>
      </c>
      <c r="I39" s="25" t="s">
        <v>2</v>
      </c>
      <c r="J39" s="25" t="s">
        <v>2</v>
      </c>
      <c r="K39" s="4"/>
    </row>
    <row r="40" spans="1:11" ht="74.25" customHeight="1" x14ac:dyDescent="0.2">
      <c r="A40" s="42" t="s">
        <v>23</v>
      </c>
      <c r="B40" s="53" t="s">
        <v>22</v>
      </c>
      <c r="C40" s="98" t="s">
        <v>21</v>
      </c>
      <c r="D40" s="99" t="s">
        <v>20</v>
      </c>
      <c r="E40" s="76">
        <v>42736</v>
      </c>
      <c r="F40" s="76">
        <v>43100</v>
      </c>
      <c r="G40" s="20">
        <f>G41</f>
        <v>0</v>
      </c>
      <c r="H40" s="21">
        <v>18461.400000000001</v>
      </c>
      <c r="I40" s="21">
        <f>I41+I42</f>
        <v>9415.2999999999993</v>
      </c>
      <c r="J40" s="21">
        <f>J41+J42</f>
        <v>885.59999999999991</v>
      </c>
      <c r="K40" s="63"/>
    </row>
    <row r="41" spans="1:11" ht="63.75" customHeight="1" x14ac:dyDescent="0.2">
      <c r="A41" s="40" t="s">
        <v>19</v>
      </c>
      <c r="B41" s="43" t="s">
        <v>18</v>
      </c>
      <c r="C41" s="98"/>
      <c r="D41" s="100"/>
      <c r="E41" s="76"/>
      <c r="F41" s="76"/>
      <c r="G41" s="24">
        <v>0</v>
      </c>
      <c r="H41" s="25">
        <v>18365.3</v>
      </c>
      <c r="I41" s="61">
        <v>9320</v>
      </c>
      <c r="J41" s="61">
        <v>790.3</v>
      </c>
      <c r="K41" s="4"/>
    </row>
    <row r="42" spans="1:11" ht="63.75" customHeight="1" x14ac:dyDescent="0.2">
      <c r="A42" s="40" t="s">
        <v>17</v>
      </c>
      <c r="B42" s="43" t="s">
        <v>16</v>
      </c>
      <c r="C42" s="98"/>
      <c r="D42" s="101"/>
      <c r="E42" s="76"/>
      <c r="F42" s="76"/>
      <c r="G42" s="24"/>
      <c r="H42" s="25">
        <v>96.1</v>
      </c>
      <c r="I42" s="61">
        <v>95.3</v>
      </c>
      <c r="J42" s="61">
        <v>95.3</v>
      </c>
      <c r="K42" s="63"/>
    </row>
    <row r="43" spans="1:11" ht="30" customHeight="1" x14ac:dyDescent="0.2">
      <c r="A43" s="40"/>
      <c r="B43" s="19" t="s">
        <v>3</v>
      </c>
      <c r="C43" s="81"/>
      <c r="D43" s="82"/>
      <c r="E43" s="82"/>
      <c r="F43" s="83"/>
      <c r="G43" s="24"/>
      <c r="H43" s="25" t="s">
        <v>2</v>
      </c>
      <c r="I43" s="25" t="s">
        <v>2</v>
      </c>
      <c r="J43" s="25" t="s">
        <v>2</v>
      </c>
      <c r="K43" s="4"/>
    </row>
    <row r="44" spans="1:11" ht="87.75" customHeight="1" x14ac:dyDescent="0.2">
      <c r="A44" s="42" t="s">
        <v>15</v>
      </c>
      <c r="B44" s="65" t="s">
        <v>14</v>
      </c>
      <c r="C44" s="73" t="s">
        <v>13</v>
      </c>
      <c r="D44" s="19" t="s">
        <v>104</v>
      </c>
      <c r="E44" s="77">
        <v>42736</v>
      </c>
      <c r="F44" s="77">
        <v>43100</v>
      </c>
      <c r="G44" s="20">
        <f>G45+G46+G47</f>
        <v>2747.4</v>
      </c>
      <c r="H44" s="21">
        <v>9451.4</v>
      </c>
      <c r="I44" s="21">
        <f>I45+I46+I47</f>
        <v>4204.6000000000004</v>
      </c>
      <c r="J44" s="21">
        <f>J45+J46+J47</f>
        <v>944.3</v>
      </c>
      <c r="K44" s="63"/>
    </row>
    <row r="45" spans="1:11" ht="29.25" customHeight="1" x14ac:dyDescent="0.25">
      <c r="A45" s="40" t="s">
        <v>12</v>
      </c>
      <c r="B45" s="66" t="s">
        <v>11</v>
      </c>
      <c r="C45" s="74"/>
      <c r="D45" s="66" t="s">
        <v>10</v>
      </c>
      <c r="E45" s="78"/>
      <c r="F45" s="78"/>
      <c r="G45" s="60">
        <v>2747.4</v>
      </c>
      <c r="H45" s="61">
        <v>8332.5</v>
      </c>
      <c r="I45" s="61">
        <v>3389.8</v>
      </c>
      <c r="J45" s="25">
        <v>0</v>
      </c>
      <c r="K45" s="4"/>
    </row>
    <row r="46" spans="1:11" ht="27.75" customHeight="1" x14ac:dyDescent="0.25">
      <c r="A46" s="40" t="s">
        <v>9</v>
      </c>
      <c r="B46" s="66" t="s">
        <v>8</v>
      </c>
      <c r="C46" s="74"/>
      <c r="D46" s="66" t="s">
        <v>7</v>
      </c>
      <c r="E46" s="78"/>
      <c r="F46" s="78"/>
      <c r="G46" s="60">
        <v>0</v>
      </c>
      <c r="H46" s="61">
        <v>45.2</v>
      </c>
      <c r="I46" s="61">
        <v>9</v>
      </c>
      <c r="J46" s="25">
        <v>9</v>
      </c>
      <c r="K46" s="4"/>
    </row>
    <row r="47" spans="1:11" ht="30" x14ac:dyDescent="0.25">
      <c r="A47" s="40" t="s">
        <v>6</v>
      </c>
      <c r="B47" s="66" t="s">
        <v>5</v>
      </c>
      <c r="C47" s="75"/>
      <c r="D47" s="66" t="s">
        <v>4</v>
      </c>
      <c r="E47" s="102"/>
      <c r="F47" s="102"/>
      <c r="G47" s="60">
        <v>0</v>
      </c>
      <c r="H47" s="61">
        <v>1073.7</v>
      </c>
      <c r="I47" s="61">
        <v>805.8</v>
      </c>
      <c r="J47" s="25">
        <v>935.3</v>
      </c>
      <c r="K47" s="4"/>
    </row>
    <row r="48" spans="1:11" ht="30" x14ac:dyDescent="0.2">
      <c r="A48" s="40"/>
      <c r="B48" s="19" t="s">
        <v>3</v>
      </c>
      <c r="C48" s="81"/>
      <c r="D48" s="82"/>
      <c r="E48" s="82"/>
      <c r="F48" s="83"/>
      <c r="G48" s="24"/>
      <c r="H48" s="25" t="s">
        <v>2</v>
      </c>
      <c r="I48" s="25" t="s">
        <v>2</v>
      </c>
      <c r="J48" s="25" t="s">
        <v>2</v>
      </c>
      <c r="K48" s="4"/>
    </row>
    <row r="49" spans="1:11" ht="42.75" x14ac:dyDescent="0.2">
      <c r="A49" s="67"/>
      <c r="B49" s="65" t="s">
        <v>1</v>
      </c>
      <c r="C49" s="65"/>
      <c r="D49" s="65"/>
      <c r="E49" s="65"/>
      <c r="F49" s="68"/>
      <c r="G49" s="69" t="e">
        <f>G44+G40+G36+G32+G27+G17+G9</f>
        <v>#REF!</v>
      </c>
      <c r="H49" s="70">
        <f>H44+H40+H36+H32+H27+H17+H9</f>
        <v>1290571.2</v>
      </c>
      <c r="I49" s="70">
        <f>I44+I40+I36+I32+I27+I17+I9</f>
        <v>566338.5</v>
      </c>
      <c r="J49" s="70">
        <v>126350.5</v>
      </c>
      <c r="K49" s="63"/>
    </row>
    <row r="50" spans="1:11" ht="15" x14ac:dyDescent="0.25">
      <c r="A50" s="71"/>
      <c r="B50" s="71" t="s">
        <v>0</v>
      </c>
      <c r="C50" s="71"/>
      <c r="D50" s="71"/>
      <c r="E50" s="71"/>
      <c r="F50" s="72"/>
      <c r="G50" s="72"/>
      <c r="H50" s="72"/>
      <c r="I50" s="72"/>
      <c r="K50" s="54"/>
    </row>
    <row r="51" spans="1:11" ht="15" x14ac:dyDescent="0.25">
      <c r="A51" s="97"/>
      <c r="B51" s="97"/>
      <c r="C51" s="97"/>
      <c r="D51" s="97"/>
      <c r="E51" s="97"/>
      <c r="F51" s="97"/>
      <c r="G51" s="72"/>
      <c r="H51" s="72"/>
      <c r="I51" s="72"/>
      <c r="K51" s="54"/>
    </row>
    <row r="52" spans="1:11" ht="15" x14ac:dyDescent="0.25">
      <c r="A52" s="71"/>
      <c r="B52" s="71"/>
      <c r="C52" s="71"/>
      <c r="D52" s="71"/>
      <c r="E52" s="71"/>
      <c r="F52" s="72"/>
      <c r="G52" s="72"/>
      <c r="H52" s="72"/>
      <c r="I52" s="72"/>
    </row>
  </sheetData>
  <mergeCells count="42">
    <mergeCell ref="F44:F47"/>
    <mergeCell ref="D40:D42"/>
    <mergeCell ref="E40:E42"/>
    <mergeCell ref="F40:F42"/>
    <mergeCell ref="C17:C23"/>
    <mergeCell ref="E17:E23"/>
    <mergeCell ref="F17:F23"/>
    <mergeCell ref="D32:D34"/>
    <mergeCell ref="C32:C34"/>
    <mergeCell ref="E32:E34"/>
    <mergeCell ref="F32:F34"/>
    <mergeCell ref="C48:F48"/>
    <mergeCell ref="A51:F51"/>
    <mergeCell ref="C35:F35"/>
    <mergeCell ref="C40:C42"/>
    <mergeCell ref="C26:F26"/>
    <mergeCell ref="C27:C29"/>
    <mergeCell ref="E27:E29"/>
    <mergeCell ref="F27:F29"/>
    <mergeCell ref="C31:F31"/>
    <mergeCell ref="D36:D38"/>
    <mergeCell ref="C36:C38"/>
    <mergeCell ref="E36:E38"/>
    <mergeCell ref="F36:F38"/>
    <mergeCell ref="C43:F43"/>
    <mergeCell ref="C44:C47"/>
    <mergeCell ref="E44:E47"/>
    <mergeCell ref="A1:J1"/>
    <mergeCell ref="A2:J2"/>
    <mergeCell ref="A4:A7"/>
    <mergeCell ref="B4:B7"/>
    <mergeCell ref="C4:C7"/>
    <mergeCell ref="D4:D7"/>
    <mergeCell ref="E4:E7"/>
    <mergeCell ref="F4:F7"/>
    <mergeCell ref="H4:I6"/>
    <mergeCell ref="J4:J7"/>
    <mergeCell ref="C9:C15"/>
    <mergeCell ref="E9:E15"/>
    <mergeCell ref="F9:F15"/>
    <mergeCell ref="D12:D15"/>
    <mergeCell ref="C16:F16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82" orientation="landscape" r:id="rId1"/>
  <headerFooter alignWithMargins="0"/>
  <rowBreaks count="4" manualBreakCount="4">
    <brk id="16" max="9" man="1"/>
    <brk id="32" max="9" man="1"/>
    <brk id="41" max="9" man="1"/>
    <brk id="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01.07.2017</vt:lpstr>
      <vt:lpstr>'01.07.2017'!Заголовки_для_печати</vt:lpstr>
      <vt:lpstr>'01.07.2017'!Область_печати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Гороно</dc:creator>
  <cp:lastModifiedBy>Inspector</cp:lastModifiedBy>
  <cp:lastPrinted>2017-08-16T09:31:05Z</cp:lastPrinted>
  <dcterms:created xsi:type="dcterms:W3CDTF">2017-08-10T07:08:37Z</dcterms:created>
  <dcterms:modified xsi:type="dcterms:W3CDTF">2017-09-26T13:08:47Z</dcterms:modified>
</cp:coreProperties>
</file>